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741388B8-2551-46D4-9F80-48908F2A516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ヌルヌルチェッカー記入表" sheetId="1" r:id="rId1"/>
    <sheet name="pH-Ke" sheetId="9" r:id="rId2"/>
    <sheet name="Ae-Ke" sheetId="7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7" i="1"/>
  <c r="F11" i="1"/>
  <c r="E5" i="1"/>
  <c r="F5" i="1"/>
  <c r="E6" i="1"/>
  <c r="F6" i="1"/>
  <c r="E7" i="1"/>
  <c r="E8" i="1"/>
  <c r="F8" i="1"/>
  <c r="E9" i="1"/>
  <c r="F9" i="1"/>
  <c r="E10" i="1"/>
  <c r="F10" i="1"/>
  <c r="E11" i="1"/>
  <c r="E12" i="1"/>
  <c r="F12" i="1"/>
  <c r="E13" i="1"/>
  <c r="F13" i="1"/>
  <c r="P5" i="1"/>
  <c r="P6" i="1"/>
  <c r="P7" i="1"/>
  <c r="P8" i="1"/>
  <c r="P9" i="1"/>
  <c r="P10" i="1"/>
  <c r="P11" i="1"/>
  <c r="P12" i="1"/>
  <c r="P13" i="1"/>
  <c r="F4" i="1"/>
  <c r="P4" i="1"/>
  <c r="Q9" i="1"/>
  <c r="R9" i="1"/>
  <c r="T9" i="1"/>
  <c r="U9" i="1"/>
  <c r="S9" i="1"/>
  <c r="Q10" i="1"/>
  <c r="R10" i="1"/>
  <c r="T10" i="1"/>
  <c r="U10" i="1"/>
  <c r="S10" i="1"/>
  <c r="Q11" i="1"/>
  <c r="R11" i="1"/>
  <c r="T11" i="1"/>
  <c r="U11" i="1"/>
  <c r="S11" i="1"/>
  <c r="Q12" i="1"/>
  <c r="R12" i="1"/>
  <c r="T12" i="1"/>
  <c r="S12" i="1"/>
  <c r="Q13" i="1"/>
  <c r="R13" i="1"/>
  <c r="T13" i="1"/>
  <c r="U13" i="1"/>
  <c r="S13" i="1"/>
  <c r="S8" i="1"/>
  <c r="R8" i="1"/>
  <c r="Q8" i="1"/>
  <c r="T8" i="1"/>
  <c r="U8" i="1"/>
  <c r="S7" i="1"/>
  <c r="R7" i="1"/>
  <c r="Q7" i="1"/>
  <c r="S6" i="1"/>
  <c r="R6" i="1"/>
  <c r="Q6" i="1"/>
  <c r="S5" i="1"/>
  <c r="R5" i="1"/>
  <c r="T5" i="1"/>
  <c r="U5" i="1"/>
  <c r="Q5" i="1"/>
  <c r="S4" i="1"/>
  <c r="R4" i="1"/>
  <c r="Q4" i="1"/>
  <c r="T7" i="1"/>
  <c r="U7" i="1"/>
  <c r="T6" i="1"/>
  <c r="T4" i="1"/>
  <c r="U4" i="1"/>
  <c r="U12" i="1"/>
  <c r="U6" i="1"/>
</calcChain>
</file>

<file path=xl/sharedStrings.xml><?xml version="1.0" encoding="utf-8"?>
<sst xmlns="http://schemas.openxmlformats.org/spreadsheetml/2006/main" count="34" uniqueCount="34">
  <si>
    <t>成分記入欄 / ppm</t>
    <phoneticPr fontId="2"/>
  </si>
  <si>
    <t>温泉名</t>
    <phoneticPr fontId="2"/>
  </si>
  <si>
    <t>pH</t>
    <phoneticPr fontId="2"/>
  </si>
  <si>
    <r>
      <t>Mg</t>
    </r>
    <r>
      <rPr>
        <vertAlign val="superscript"/>
        <sz val="11"/>
        <color theme="1"/>
        <rFont val="游ゴシック"/>
        <family val="3"/>
        <charset val="128"/>
        <scheme val="minor"/>
      </rPr>
      <t>2+</t>
    </r>
    <phoneticPr fontId="2"/>
  </si>
  <si>
    <r>
      <t>Ca</t>
    </r>
    <r>
      <rPr>
        <vertAlign val="superscript"/>
        <sz val="11"/>
        <color theme="1"/>
        <rFont val="游ゴシック"/>
        <family val="3"/>
        <charset val="128"/>
        <scheme val="minor"/>
      </rPr>
      <t>2+</t>
    </r>
    <phoneticPr fontId="2"/>
  </si>
  <si>
    <r>
      <t>HS</t>
    </r>
    <r>
      <rPr>
        <vertAlign val="superscript"/>
        <sz val="11"/>
        <color theme="1"/>
        <rFont val="游ゴシック"/>
        <family val="3"/>
        <charset val="128"/>
        <scheme val="minor"/>
      </rPr>
      <t>-</t>
    </r>
    <phoneticPr fontId="2"/>
  </si>
  <si>
    <r>
      <t>HCO</t>
    </r>
    <r>
      <rPr>
        <vertAlign val="subscript"/>
        <sz val="11"/>
        <color theme="1"/>
        <rFont val="游ゴシック"/>
        <family val="3"/>
        <charset val="128"/>
        <scheme val="minor"/>
      </rPr>
      <t>3</t>
    </r>
    <r>
      <rPr>
        <vertAlign val="superscript"/>
        <sz val="11"/>
        <color theme="1"/>
        <rFont val="游ゴシック"/>
        <family val="3"/>
        <charset val="128"/>
        <scheme val="minor"/>
      </rPr>
      <t>-</t>
    </r>
    <phoneticPr fontId="2"/>
  </si>
  <si>
    <r>
      <t>CO</t>
    </r>
    <r>
      <rPr>
        <vertAlign val="subscript"/>
        <sz val="11"/>
        <color theme="1"/>
        <rFont val="游ゴシック"/>
        <family val="3"/>
        <charset val="128"/>
        <scheme val="minor"/>
      </rPr>
      <t>3</t>
    </r>
    <r>
      <rPr>
        <vertAlign val="superscript"/>
        <sz val="11"/>
        <color theme="1"/>
        <rFont val="游ゴシック"/>
        <family val="3"/>
        <charset val="128"/>
        <scheme val="minor"/>
      </rPr>
      <t>2-</t>
    </r>
    <phoneticPr fontId="2"/>
  </si>
  <si>
    <r>
      <t>BO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vertAlign val="superscript"/>
        <sz val="11"/>
        <color theme="1"/>
        <rFont val="游ゴシック"/>
        <family val="3"/>
        <charset val="128"/>
        <scheme val="minor"/>
      </rPr>
      <t>-</t>
    </r>
    <phoneticPr fontId="2"/>
  </si>
  <si>
    <r>
      <t>HSiO</t>
    </r>
    <r>
      <rPr>
        <vertAlign val="subscript"/>
        <sz val="11"/>
        <color theme="1"/>
        <rFont val="游ゴシック"/>
        <family val="3"/>
        <charset val="128"/>
        <scheme val="minor"/>
      </rPr>
      <t>3</t>
    </r>
    <r>
      <rPr>
        <vertAlign val="superscript"/>
        <sz val="11"/>
        <color theme="1"/>
        <rFont val="游ゴシック"/>
        <family val="3"/>
        <charset val="128"/>
        <scheme val="minor"/>
      </rPr>
      <t>-</t>
    </r>
    <phoneticPr fontId="2"/>
  </si>
  <si>
    <r>
      <t>H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scheme val="minor"/>
      </rPr>
      <t>SiO</t>
    </r>
    <r>
      <rPr>
        <vertAlign val="subscript"/>
        <sz val="11"/>
        <color theme="1"/>
        <rFont val="游ゴシック"/>
        <family val="3"/>
        <charset val="128"/>
        <scheme val="minor"/>
      </rPr>
      <t>3</t>
    </r>
    <phoneticPr fontId="2"/>
  </si>
  <si>
    <r>
      <t>HBO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phoneticPr fontId="2"/>
  </si>
  <si>
    <r>
      <t>A</t>
    </r>
    <r>
      <rPr>
        <vertAlign val="subscript"/>
        <sz val="11"/>
        <color theme="1"/>
        <rFont val="游ゴシック"/>
        <family val="3"/>
        <charset val="128"/>
        <scheme val="minor"/>
      </rPr>
      <t>NaOH</t>
    </r>
    <phoneticPr fontId="1"/>
  </si>
  <si>
    <r>
      <t>A</t>
    </r>
    <r>
      <rPr>
        <vertAlign val="subscript"/>
        <sz val="11"/>
        <color theme="1"/>
        <rFont val="游ゴシック"/>
        <family val="3"/>
        <charset val="128"/>
        <scheme val="minor"/>
      </rPr>
      <t>NaHCO3</t>
    </r>
    <phoneticPr fontId="1"/>
  </si>
  <si>
    <r>
      <t>A</t>
    </r>
    <r>
      <rPr>
        <vertAlign val="subscript"/>
        <sz val="11"/>
        <color theme="1"/>
        <rFont val="游ゴシック"/>
        <family val="3"/>
        <charset val="128"/>
        <scheme val="minor"/>
      </rPr>
      <t>NaBO2</t>
    </r>
    <phoneticPr fontId="1"/>
  </si>
  <si>
    <t>[Ca+Mg]</t>
    <phoneticPr fontId="1"/>
  </si>
  <si>
    <r>
      <t>A</t>
    </r>
    <r>
      <rPr>
        <vertAlign val="subscript"/>
        <sz val="11"/>
        <color theme="1"/>
        <rFont val="游ゴシック"/>
        <family val="3"/>
        <charset val="128"/>
        <scheme val="minor"/>
      </rPr>
      <t>e</t>
    </r>
    <phoneticPr fontId="1"/>
  </si>
  <si>
    <t>Ke</t>
    <phoneticPr fontId="1"/>
  </si>
  <si>
    <t>*入力後、画面左下のタブにあるpH-KeおよびAe-Keのグラフに自動的に反映されます。</t>
    <rPh sb="1" eb="4">
      <t>ニュウリョクゴ</t>
    </rPh>
    <rPh sb="5" eb="7">
      <t>ガメン</t>
    </rPh>
    <rPh sb="7" eb="8">
      <t>ヒダリ</t>
    </rPh>
    <rPh sb="8" eb="9">
      <t>シタ</t>
    </rPh>
    <rPh sb="33" eb="36">
      <t>ジドウテキ</t>
    </rPh>
    <rPh sb="37" eb="39">
      <t>ハンエイ</t>
    </rPh>
    <phoneticPr fontId="2"/>
  </si>
  <si>
    <t>A温泉（例）</t>
    <rPh sb="1" eb="2">
      <t>オン</t>
    </rPh>
    <rPh sb="2" eb="3">
      <t>セン</t>
    </rPh>
    <rPh sb="4" eb="5">
      <t>レイ</t>
    </rPh>
    <phoneticPr fontId="1"/>
  </si>
  <si>
    <t>B温泉（例）</t>
    <rPh sb="1" eb="2">
      <t>オン</t>
    </rPh>
    <rPh sb="2" eb="3">
      <t>セン</t>
    </rPh>
    <rPh sb="4" eb="5">
      <t>レイ</t>
    </rPh>
    <phoneticPr fontId="1"/>
  </si>
  <si>
    <r>
      <t>*pHから[OH</t>
    </r>
    <r>
      <rPr>
        <vertAlign val="superscript"/>
        <sz val="11"/>
        <color theme="1"/>
        <rFont val="游ゴシック"/>
        <family val="3"/>
        <charset val="128"/>
        <scheme val="minor"/>
      </rPr>
      <t>-</t>
    </r>
    <r>
      <rPr>
        <sz val="11"/>
        <color theme="1"/>
        <rFont val="游ゴシック"/>
        <family val="3"/>
        <charset val="128"/>
        <scheme val="minor"/>
      </rPr>
      <t>]</t>
    </r>
    <r>
      <rPr>
        <sz val="11"/>
        <color theme="1"/>
        <rFont val="游ゴシック"/>
        <family val="2"/>
        <scheme val="minor"/>
      </rPr>
      <t>に自動換算している為、OH</t>
    </r>
    <r>
      <rPr>
        <vertAlign val="superscript"/>
        <sz val="11"/>
        <color theme="1"/>
        <rFont val="游ゴシック"/>
        <family val="3"/>
        <charset val="128"/>
        <scheme val="minor"/>
      </rPr>
      <t>-</t>
    </r>
    <r>
      <rPr>
        <sz val="11"/>
        <color theme="1"/>
        <rFont val="游ゴシック"/>
        <family val="2"/>
        <scheme val="minor"/>
      </rPr>
      <t>が温泉分析表に記載されている場合は、</t>
    </r>
    <r>
      <rPr>
        <sz val="11"/>
        <color theme="1"/>
        <rFont val="游ゴシック"/>
        <family val="3"/>
        <charset val="128"/>
        <scheme val="minor"/>
      </rPr>
      <t>[</t>
    </r>
    <r>
      <rPr>
        <sz val="11"/>
        <color theme="1"/>
        <rFont val="游ゴシック"/>
        <family val="2"/>
        <scheme val="minor"/>
      </rPr>
      <t>OH</t>
    </r>
    <r>
      <rPr>
        <vertAlign val="superscript"/>
        <sz val="11"/>
        <color theme="1"/>
        <rFont val="游ゴシック"/>
        <family val="3"/>
        <charset val="128"/>
        <scheme val="minor"/>
      </rPr>
      <t>-</t>
    </r>
    <r>
      <rPr>
        <sz val="11"/>
        <color theme="1"/>
        <rFont val="游ゴシック"/>
        <family val="3"/>
        <charset val="128"/>
        <scheme val="minor"/>
      </rPr>
      <t>]</t>
    </r>
    <r>
      <rPr>
        <sz val="11"/>
        <color theme="1"/>
        <rFont val="游ゴシック"/>
        <family val="2"/>
        <scheme val="minor"/>
      </rPr>
      <t>は省略して下さい。</t>
    </r>
    <rPh sb="11" eb="13">
      <t>ジドウ</t>
    </rPh>
    <rPh sb="13" eb="15">
      <t>カンサン</t>
    </rPh>
    <rPh sb="19" eb="20">
      <t>タメ</t>
    </rPh>
    <rPh sb="48" eb="50">
      <t>ショウリャク</t>
    </rPh>
    <rPh sb="52" eb="53">
      <t>クダ</t>
    </rPh>
    <phoneticPr fontId="2"/>
  </si>
  <si>
    <t>補正後pH</t>
    <rPh sb="0" eb="2">
      <t>ホセイ</t>
    </rPh>
    <rPh sb="2" eb="3">
      <t>ゴ</t>
    </rPh>
    <phoneticPr fontId="1"/>
  </si>
  <si>
    <t>温度</t>
    <rPh sb="0" eb="2">
      <t>オンド</t>
    </rPh>
    <phoneticPr fontId="1"/>
  </si>
  <si>
    <t>補正値</t>
    <rPh sb="0" eb="3">
      <t>ホセイチ</t>
    </rPh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</si>
  <si>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</si>
  <si>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</si>
  <si>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</si>
  <si>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</si>
  <si>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</si>
  <si>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</si>
  <si>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</si>
  <si>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</si>
  <si>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r>
      <t>*</t>
    </r>
    <r>
      <rPr>
        <sz val="11"/>
        <color rgb="FFFF0000"/>
        <rFont val="游ゴシック"/>
        <family val="3"/>
        <charset val="128"/>
        <scheme val="minor"/>
      </rPr>
      <t>黄色の箇所</t>
    </r>
    <r>
      <rPr>
        <sz val="11"/>
        <color theme="1"/>
        <rFont val="游ゴシック"/>
        <family val="2"/>
        <scheme val="minor"/>
      </rPr>
      <t>に温泉分析表に記載されている成分（mg/Kg）をそれぞれ入力してください。</t>
    </r>
    <rPh sb="1" eb="3">
      <t>キイロ</t>
    </rPh>
    <rPh sb="4" eb="6">
      <t>カショ</t>
    </rPh>
    <rPh sb="7" eb="9">
      <t>オンセン</t>
    </rPh>
    <rPh sb="9" eb="11">
      <t>ブンセキ</t>
    </rPh>
    <rPh sb="11" eb="12">
      <t>ヒョウ</t>
    </rPh>
    <rPh sb="13" eb="15">
      <t>キサイ</t>
    </rPh>
    <rPh sb="20" eb="22">
      <t>セイブン</t>
    </rPh>
    <rPh sb="34" eb="3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</si>
</sst>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9" xfId="0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5" xfId="0" applyFont="1" applyFill="1" applyBorder="1"/>
    <xf numFmtId="0" fontId="5" fillId="2" borderId="1" xfId="0" applyFont="1" applyFill="1" applyBorder="1"/>
    <xf numFmtId="0" fontId="0" fillId="0" borderId="10" xfId="0" applyBorder="1" applyAlignment="1">
      <alignment vertical="center"/>
    </xf>
    <xf numFmtId="0" fontId="5" fillId="2" borderId="11" xfId="0" applyFont="1" applyFill="1" applyBorder="1"/>
    <xf numFmtId="0" fontId="5" fillId="2" borderId="12" xfId="0" applyFont="1" applyFill="1" applyBorder="1"/>
    <xf numFmtId="2" fontId="5" fillId="3" borderId="7" xfId="0" applyNumberFormat="1" applyFont="1" applyFill="1" applyBorder="1"/>
    <xf numFmtId="2" fontId="0" fillId="3" borderId="7" xfId="0" applyNumberForma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44928570547006E-2"/>
          <c:y val="3.0003037263394473E-2"/>
          <c:w val="0.83470768788736105"/>
          <c:h val="0.81551667291897401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chemeClr val="tx1">
                  <a:shade val="95000"/>
                  <a:satMod val="105000"/>
                </a:schemeClr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0.3</c:v>
              </c:pt>
              <c:pt idx="1">
                <c:v>0.3</c:v>
              </c:pt>
            </c:numLit>
          </c:xVal>
          <c:yVal>
            <c:numLit>
              <c:formatCode>General</c:formatCode>
              <c:ptCount val="2"/>
              <c:pt idx="0">
                <c:v>6.6</c:v>
              </c:pt>
              <c:pt idx="1">
                <c:v>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9EE0-4AC9-BAC8-9EF365BE2CD7}"/>
            </c:ext>
          </c:extLst>
        </c:ser>
        <c:ser>
          <c:idx val="3"/>
          <c:order val="1"/>
          <c:spPr>
            <a:ln w="254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0.3</c:v>
              </c:pt>
            </c:numLit>
          </c:xVal>
          <c:yVal>
            <c:numLit>
              <c:formatCode>General</c:formatCode>
              <c:ptCount val="2"/>
              <c:pt idx="0">
                <c:v>6.6</c:v>
              </c:pt>
              <c:pt idx="1">
                <c:v>6.6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EE0-4AC9-BAC8-9EF365BE2CD7}"/>
            </c:ext>
          </c:extLst>
        </c:ser>
        <c:ser>
          <c:idx val="0"/>
          <c:order val="2"/>
          <c:tx>
            <c:strRef>
              <c:f>ヌルヌルチェッカー記入表!$B$4</c:f>
              <c:strCache>
                <c:ptCount val="1"/>
                <c:pt idx="0">
                  <c:v>A温泉（例）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ヌルヌルチェッカー記入表!$U$4</c:f>
              <c:numCache>
                <c:formatCode>General</c:formatCode>
                <c:ptCount val="1"/>
                <c:pt idx="0">
                  <c:v>7.8349483074354756E-2</c:v>
                </c:pt>
              </c:numCache>
            </c:numRef>
          </c:xVal>
          <c:yVal>
            <c:numRef>
              <c:f>ヌルヌルチェッカー記入表!$F$4</c:f>
              <c:numCache>
                <c:formatCode>0.00</c:formatCode>
                <c:ptCount val="1"/>
                <c:pt idx="0">
                  <c:v>8.0492474999999999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E0-4AC9-BAC8-9EF365BE2CD7}"/>
            </c:ext>
          </c:extLst>
        </c:ser>
        <c:ser>
          <c:idx val="2"/>
          <c:order val="3"/>
          <c:tx>
            <c:strRef>
              <c:f>ヌルヌルチェッカー記入表!$B$5</c:f>
              <c:strCache>
                <c:ptCount val="1"/>
                <c:pt idx="0">
                  <c:v>B温泉（例）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00B0F0"/>
              </a:solidFill>
              <a:ln>
                <a:noFill/>
              </a:ln>
            </c:spPr>
          </c:marker>
          <c:xVal>
            <c:numRef>
              <c:f>ヌルヌルチェッカー記入表!$U$5</c:f>
              <c:numCache>
                <c:formatCode>General</c:formatCode>
                <c:ptCount val="1"/>
                <c:pt idx="0">
                  <c:v>0.3710500125724665</c:v>
                </c:pt>
              </c:numCache>
            </c:numRef>
          </c:xVal>
          <c:yVal>
            <c:numRef>
              <c:f>ヌルヌルチェッカー記入表!$F$5</c:f>
              <c:numCache>
                <c:formatCode>0.00</c:formatCode>
                <c:ptCount val="1"/>
                <c:pt idx="0">
                  <c:v>6.1492475000000004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E0-4AC9-BAC8-9EF365BE2CD7}"/>
            </c:ext>
          </c:extLst>
        </c:ser>
        <c:ser>
          <c:idx val="4"/>
          <c:order val="4"/>
          <c:tx>
            <c:strRef>
              <c:f>ヌルヌルチェッカー記入表!$B$6</c:f>
              <c:strCache>
                <c:ptCount val="1"/>
                <c:pt idx="0">
                  <c:v>C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92D050"/>
              </a:solidFill>
              <a:ln>
                <a:noFill/>
              </a:ln>
            </c:spPr>
          </c:marker>
          <c:xVal>
            <c:numRef>
              <c:f>ヌルヌルチェッカー記入表!$U$6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ヌルヌルチェッカー記入表!$F$6</c:f>
              <c:numCache>
                <c:formatCode>0.00</c:formatCode>
                <c:ptCount val="1"/>
                <c:pt idx="0">
                  <c:v>-0.42639250000000001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EE0-4AC9-BAC8-9EF365BE2CD7}"/>
            </c:ext>
          </c:extLst>
        </c:ser>
        <c:ser>
          <c:idx val="5"/>
          <c:order val="5"/>
          <c:tx>
            <c:strRef>
              <c:f>ヌルヌルチェッカー記入表!$B$7</c:f>
              <c:strCache>
                <c:ptCount val="1"/>
                <c:pt idx="0">
                  <c:v>D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ヌルヌルチェッカー記入表!$U$7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ヌルヌルチェッカー記入表!$F$7</c:f>
              <c:numCache>
                <c:formatCode>0.00</c:formatCode>
                <c:ptCount val="1"/>
                <c:pt idx="0">
                  <c:v>-0.42639250000000001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E0-4AC9-BAC8-9EF365BE2CD7}"/>
            </c:ext>
          </c:extLst>
        </c:ser>
        <c:ser>
          <c:idx val="6"/>
          <c:order val="6"/>
          <c:tx>
            <c:strRef>
              <c:f>ヌルヌルチェッカー記入表!$B$8</c:f>
              <c:strCache>
                <c:ptCount val="1"/>
                <c:pt idx="0">
                  <c:v>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 w="25400">
                <a:noFill/>
              </a:ln>
            </c:spPr>
          </c:marker>
          <c:xVal>
            <c:numRef>
              <c:f>ヌルヌルチェッカー記入表!$U$8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ヌルヌルチェッカー記入表!$F$8</c:f>
              <c:numCache>
                <c:formatCode>0.00</c:formatCode>
                <c:ptCount val="1"/>
                <c:pt idx="0">
                  <c:v>-0.42639250000000001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EE0-4AC9-BAC8-9EF365BE2CD7}"/>
            </c:ext>
          </c:extLst>
        </c:ser>
        <c:ser>
          <c:idx val="7"/>
          <c:order val="7"/>
          <c:tx>
            <c:strRef>
              <c:f>ヌルヌルチェッカー記入表!$B$9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10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ヌルヌルチェッカー記入表!$U$9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ヌルヌルチェッカー記入表!$F$9</c:f>
              <c:numCache>
                <c:formatCode>0.00</c:formatCode>
                <c:ptCount val="1"/>
                <c:pt idx="0">
                  <c:v>-0.42639250000000001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25-4712-91C5-42A063C1CA60}"/>
            </c:ext>
          </c:extLst>
        </c:ser>
        <c:ser>
          <c:idx val="8"/>
          <c:order val="8"/>
          <c:tx>
            <c:strRef>
              <c:f>ヌルヌルチェッカー記入表!$B$10</c:f>
              <c:strCache>
                <c:ptCount val="1"/>
                <c:pt idx="0">
                  <c:v>G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10"/>
            <c:spPr>
              <a:solidFill>
                <a:srgbClr val="00B0F0"/>
              </a:solidFill>
              <a:ln>
                <a:noFill/>
              </a:ln>
            </c:spPr>
          </c:marker>
          <c:xVal>
            <c:numRef>
              <c:f>ヌルヌルチェッカー記入表!$U$10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ヌルヌルチェッカー記入表!$F$10</c:f>
              <c:numCache>
                <c:formatCode>0.00</c:formatCode>
                <c:ptCount val="1"/>
                <c:pt idx="0">
                  <c:v>-0.42639250000000001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25-4712-91C5-42A063C1CA60}"/>
            </c:ext>
          </c:extLst>
        </c:ser>
        <c:ser>
          <c:idx val="9"/>
          <c:order val="9"/>
          <c:tx>
            <c:strRef>
              <c:f>ヌルヌルチェッカー記入表!$B$11</c:f>
              <c:strCache>
                <c:ptCount val="1"/>
                <c:pt idx="0">
                  <c:v>H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10"/>
            <c:spPr>
              <a:solidFill>
                <a:srgbClr val="92D050"/>
              </a:solidFill>
              <a:ln>
                <a:noFill/>
              </a:ln>
            </c:spPr>
          </c:marker>
          <c:xVal>
            <c:numRef>
              <c:f>ヌルヌルチェッカー記入表!$U$11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ヌルヌルチェッカー記入表!$F$11</c:f>
              <c:numCache>
                <c:formatCode>0.00</c:formatCode>
                <c:ptCount val="1"/>
                <c:pt idx="0">
                  <c:v>-0.42639250000000001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25-4712-91C5-42A063C1CA60}"/>
            </c:ext>
          </c:extLst>
        </c:ser>
        <c:ser>
          <c:idx val="10"/>
          <c:order val="10"/>
          <c:tx>
            <c:strRef>
              <c:f>ヌルヌルチェッカー記入表!$B$12</c:f>
              <c:strCache>
                <c:ptCount val="1"/>
                <c:pt idx="0">
                  <c:v>I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10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ヌルヌルチェッカー記入表!$U$12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ヌルヌルチェッカー記入表!$F$12</c:f>
              <c:numCache>
                <c:formatCode>0.00</c:formatCode>
                <c:ptCount val="1"/>
                <c:pt idx="0">
                  <c:v>-0.42639250000000001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25-4712-91C5-42A063C1CA60}"/>
            </c:ext>
          </c:extLst>
        </c:ser>
        <c:ser>
          <c:idx val="11"/>
          <c:order val="11"/>
          <c:tx>
            <c:strRef>
              <c:f>ヌルヌルチェッカー記入表!$B$13</c:f>
              <c:strCache>
                <c:ptCount val="1"/>
                <c:pt idx="0">
                  <c:v>J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ヌルヌルチェッカー記入表!$U$13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ヌルヌルチェッカー記入表!$F$13</c:f>
              <c:numCache>
                <c:formatCode>0.00</c:formatCode>
                <c:ptCount val="1"/>
                <c:pt idx="0">
                  <c:v>-0.42639250000000001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25-4712-91C5-42A063C1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558040"/>
        <c:axId val="250558432"/>
      </c:scatterChart>
      <c:valAx>
        <c:axId val="250558040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200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ja-JP" sz="2000" b="0" i="0" u="none" strike="noStrike" baseline="0">
                    <a:solidFill>
                      <a:sysClr val="windowText" lastClr="000000"/>
                    </a:solidFill>
                    <a:effectLst/>
                    <a:latin typeface="Times New Roman" pitchFamily="18" charset="0"/>
                    <a:cs typeface="Times New Roman" pitchFamily="18" charset="0"/>
                  </a:rPr>
                  <a:t>K</a:t>
                </a:r>
                <a:r>
                  <a:rPr lang="en-US" altLang="ja-JP" sz="2000" b="0" i="0" u="none" strike="noStrike" baseline="-25000">
                    <a:solidFill>
                      <a:sysClr val="windowText" lastClr="000000"/>
                    </a:solidFill>
                    <a:effectLst/>
                    <a:latin typeface="Times New Roman" pitchFamily="18" charset="0"/>
                    <a:cs typeface="Times New Roman" pitchFamily="18" charset="0"/>
                  </a:rPr>
                  <a:t>e</a:t>
                </a:r>
              </a:p>
            </c:rich>
          </c:tx>
          <c:overlay val="0"/>
        </c:title>
        <c:numFmt formatCode="General" sourceLinked="0"/>
        <c:majorTickMark val="in"/>
        <c:minorTickMark val="in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800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ja-JP"/>
          </a:p>
        </c:txPr>
        <c:crossAx val="250558432"/>
        <c:crosses val="autoZero"/>
        <c:crossBetween val="midCat"/>
        <c:majorUnit val="0.1"/>
        <c:minorUnit val="0.1"/>
      </c:valAx>
      <c:valAx>
        <c:axId val="250558432"/>
        <c:scaling>
          <c:orientation val="minMax"/>
          <c:max val="1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200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ja-JP" sz="200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rPr>
                  <a:t>pH</a:t>
                </a:r>
                <a:endParaRPr lang="ja-JP" altLang="en-US" sz="2000">
                  <a:solidFill>
                    <a:sysClr val="windowText" lastClr="000000"/>
                  </a:solidFill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#,##0_);\(#,##0\)" sourceLinked="0"/>
        <c:majorTickMark val="in"/>
        <c:minorTickMark val="in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800">
                <a:solidFill>
                  <a:sysClr val="windowText" lastClr="000000"/>
                </a:solidFill>
                <a:latin typeface="Times New Roman" pitchFamily="18" charset="0"/>
                <a:cs typeface="Times New Roman" pitchFamily="18" charset="0"/>
              </a:defRPr>
            </a:pPr>
            <a:endParaRPr lang="ja-JP"/>
          </a:p>
        </c:txPr>
        <c:crossAx val="250558040"/>
        <c:crosses val="autoZero"/>
        <c:crossBetween val="midCat"/>
        <c:majorUnit val="2"/>
        <c:minorUnit val="2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6024162005852169"/>
          <c:y val="5.4906461650566223E-2"/>
          <c:w val="0.1622683111618948"/>
          <c:h val="0.2380396895929011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413107708837"/>
          <c:y val="4.8456226880394575E-2"/>
          <c:w val="0.86166048885307556"/>
          <c:h val="0.79071516646115902"/>
        </c:manualLayout>
      </c:layout>
      <c:scatterChart>
        <c:scatterStyle val="lineMarker"/>
        <c:varyColors val="0"/>
        <c:ser>
          <c:idx val="2"/>
          <c:order val="0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0.3</c:v>
              </c:pt>
            </c:numLit>
          </c:xVal>
          <c:yVal>
            <c:numLit>
              <c:formatCode>General</c:formatCode>
              <c:ptCount val="2"/>
              <c:pt idx="0">
                <c:v>0.6</c:v>
              </c:pt>
              <c:pt idx="1">
                <c:v>0.6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127F-4946-AA03-915FDA1AC58B}"/>
            </c:ext>
          </c:extLst>
        </c:ser>
        <c:ser>
          <c:idx val="3"/>
          <c:order val="1"/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0.3</c:v>
              </c:pt>
              <c:pt idx="1">
                <c:v>0.3</c:v>
              </c:pt>
            </c:numLit>
          </c:xVal>
          <c:yVal>
            <c:numLit>
              <c:formatCode>General</c:formatCode>
              <c:ptCount val="2"/>
              <c:pt idx="0">
                <c:v>0.6</c:v>
              </c:pt>
              <c:pt idx="1">
                <c:v>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127F-4946-AA03-915FDA1AC58B}"/>
            </c:ext>
          </c:extLst>
        </c:ser>
        <c:ser>
          <c:idx val="4"/>
          <c:order val="2"/>
          <c:tx>
            <c:strRef>
              <c:f>ヌルヌルチェッカー記入表!$B$4</c:f>
              <c:strCache>
                <c:ptCount val="1"/>
                <c:pt idx="0">
                  <c:v>A温泉（例）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8C-44EF-AA31-C98ABA707199}"/>
              </c:ext>
            </c:extLst>
          </c:dPt>
          <c:xVal>
            <c:numRef>
              <c:f>ヌルヌルチェッカー記入表!$U$4</c:f>
              <c:numCache>
                <c:formatCode>General</c:formatCode>
                <c:ptCount val="1"/>
                <c:pt idx="0">
                  <c:v>7.8349483074354756E-2</c:v>
                </c:pt>
              </c:numCache>
            </c:numRef>
          </c:xVal>
          <c:yVal>
            <c:numRef>
              <c:f>ヌルヌルチェッカー記入表!$T$4</c:f>
              <c:numCache>
                <c:formatCode>General</c:formatCode>
                <c:ptCount val="1"/>
                <c:pt idx="0">
                  <c:v>2.4164437414271602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27F-4946-AA03-915FDA1AC58B}"/>
            </c:ext>
          </c:extLst>
        </c:ser>
        <c:ser>
          <c:idx val="5"/>
          <c:order val="3"/>
          <c:tx>
            <c:strRef>
              <c:f>ヌルヌルチェッカー記入表!$B$5</c:f>
              <c:strCache>
                <c:ptCount val="1"/>
                <c:pt idx="0">
                  <c:v>B温泉（例）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ヌルヌルチェッカー記入表!$U$5</c:f>
              <c:numCache>
                <c:formatCode>General</c:formatCode>
                <c:ptCount val="1"/>
                <c:pt idx="0">
                  <c:v>0.3710500125724665</c:v>
                </c:pt>
              </c:numCache>
            </c:numRef>
          </c:xVal>
          <c:yVal>
            <c:numRef>
              <c:f>ヌルヌルチェッカー記入表!$T$5</c:f>
              <c:numCache>
                <c:formatCode>General</c:formatCode>
                <c:ptCount val="1"/>
                <c:pt idx="0">
                  <c:v>4.6719503231693649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27F-4946-AA03-915FDA1AC58B}"/>
            </c:ext>
          </c:extLst>
        </c:ser>
        <c:ser>
          <c:idx val="6"/>
          <c:order val="4"/>
          <c:tx>
            <c:strRef>
              <c:f>ヌルヌルチェッカー記入表!$B$6</c:f>
              <c:strCache>
                <c:ptCount val="1"/>
                <c:pt idx="0">
                  <c:v>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xVal>
            <c:numRef>
              <c:f>ヌルヌルチェッカー記入表!$U$6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ヌルヌルチェッカー記入表!$T$6</c:f>
              <c:numCache>
                <c:formatCode>General</c:formatCode>
                <c:ptCount val="1"/>
                <c:pt idx="0">
                  <c:v>3.7463426799280072E-12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27F-4946-AA03-915FDA1AC58B}"/>
            </c:ext>
          </c:extLst>
        </c:ser>
        <c:ser>
          <c:idx val="7"/>
          <c:order val="5"/>
          <c:tx>
            <c:strRef>
              <c:f>ヌルヌルチェッカー記入表!$B$7</c:f>
              <c:strCache>
                <c:ptCount val="1"/>
                <c:pt idx="0">
                  <c:v>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ヌルヌルチェッカー記入表!$U$7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ヌルヌルチェッカー記入表!$T$7</c:f>
              <c:numCache>
                <c:formatCode>General</c:formatCode>
                <c:ptCount val="1"/>
                <c:pt idx="0">
                  <c:v>3.7463426799280072E-12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27F-4946-AA03-915FDA1AC58B}"/>
            </c:ext>
          </c:extLst>
        </c:ser>
        <c:ser>
          <c:idx val="8"/>
          <c:order val="6"/>
          <c:tx>
            <c:strRef>
              <c:f>ヌルヌルチェッカー記入表!$B$8</c:f>
              <c:strCache>
                <c:ptCount val="1"/>
                <c:pt idx="0">
                  <c:v>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ヌルヌルチェッカー記入表!$U$8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ヌルヌルチェッカー記入表!$T$8</c:f>
              <c:numCache>
                <c:formatCode>General</c:formatCode>
                <c:ptCount val="1"/>
                <c:pt idx="0">
                  <c:v>3.7463426799280072E-12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27F-4946-AA03-915FDA1AC58B}"/>
            </c:ext>
          </c:extLst>
        </c:ser>
        <c:ser>
          <c:idx val="9"/>
          <c:order val="7"/>
          <c:tx>
            <c:strRef>
              <c:f>ヌルヌルチェッカー記入表!$B$9</c:f>
              <c:strCache>
                <c:ptCount val="1"/>
                <c:pt idx="0">
                  <c:v>F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ヌルヌルチェッカー記入表!$U$9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ヌルヌルチェッカー記入表!$T$9</c:f>
              <c:numCache>
                <c:formatCode>General</c:formatCode>
                <c:ptCount val="1"/>
                <c:pt idx="0">
                  <c:v>3.7463426799280072E-12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18-425C-9C2F-D476593BB187}"/>
            </c:ext>
          </c:extLst>
        </c:ser>
        <c:ser>
          <c:idx val="10"/>
          <c:order val="8"/>
          <c:tx>
            <c:strRef>
              <c:f>ヌルヌルチェッカー記入表!$B$10</c:f>
              <c:strCache>
                <c:ptCount val="1"/>
                <c:pt idx="0">
                  <c:v>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ヌルヌルチェッカー記入表!$U$10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ヌルヌルチェッカー記入表!$T$10</c:f>
              <c:numCache>
                <c:formatCode>General</c:formatCode>
                <c:ptCount val="1"/>
                <c:pt idx="0">
                  <c:v>3.7463426799280072E-12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18-425C-9C2F-D476593BB187}"/>
            </c:ext>
          </c:extLst>
        </c:ser>
        <c:ser>
          <c:idx val="11"/>
          <c:order val="9"/>
          <c:tx>
            <c:strRef>
              <c:f>ヌルヌルチェッカー記入表!$B$11</c:f>
              <c:strCache>
                <c:ptCount val="1"/>
                <c:pt idx="0">
                  <c:v>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xVal>
            <c:numRef>
              <c:f>ヌルヌルチェッカー記入表!$U$11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ヌルヌルチェッカー記入表!$T$11</c:f>
              <c:numCache>
                <c:formatCode>General</c:formatCode>
                <c:ptCount val="1"/>
                <c:pt idx="0">
                  <c:v>3.7463426799280072E-12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18-425C-9C2F-D476593BB187}"/>
            </c:ext>
          </c:extLst>
        </c:ser>
        <c:ser>
          <c:idx val="12"/>
          <c:order val="10"/>
          <c:tx>
            <c:strRef>
              <c:f>ヌルヌルチェッカー記入表!$B$12</c:f>
              <c:strCache>
                <c:ptCount val="1"/>
                <c:pt idx="0">
                  <c:v>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ヌルヌルチェッカー記入表!$U$12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ヌルヌルチェッカー記入表!$T$12</c:f>
              <c:numCache>
                <c:formatCode>General</c:formatCode>
                <c:ptCount val="1"/>
                <c:pt idx="0">
                  <c:v>3.7463426799280072E-12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18-425C-9C2F-D476593BB187}"/>
            </c:ext>
          </c:extLst>
        </c:ser>
        <c:ser>
          <c:idx val="13"/>
          <c:order val="11"/>
          <c:tx>
            <c:strRef>
              <c:f>ヌルヌルチェッカー記入表!$B$13</c:f>
              <c:strCache>
                <c:ptCount val="1"/>
                <c:pt idx="0">
                  <c:v>J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ヌルヌルチェッカー記入表!$U$13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ヌルヌルチェッカー記入表!$T$13</c:f>
              <c:numCache>
                <c:formatCode>General</c:formatCode>
                <c:ptCount val="1"/>
                <c:pt idx="0">
                  <c:v>3.7463426799280072E-12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418-425C-9C2F-D476593BB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556864"/>
        <c:axId val="250557256"/>
      </c:scatterChart>
      <c:valAx>
        <c:axId val="250556864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Ke</a:t>
                </a:r>
                <a:endParaRPr lang="ja-JP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50557256"/>
        <c:crosses val="autoZero"/>
        <c:crossBetween val="midCat"/>
        <c:majorUnit val="0.1"/>
      </c:valAx>
      <c:valAx>
        <c:axId val="250557256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[Ae] / mM</a:t>
                </a:r>
                <a:endParaRPr lang="ja-JP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5055686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t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7906381617815534"/>
          <c:y val="5.8425186321900309E-2"/>
          <c:w val="0.18140113662522867"/>
          <c:h val="0.2585320572556181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chemeClr val="tx1"/>
          </a:solidFill>
        </a:defRPr>
      </a:pPr>
      <a:endParaRPr lang="ja-JP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0.13037</cdr:x>
      <cdr:y>0.09526</cdr:y>
    </cdr:from>
    <cdr:to>
      <cdr:x>0.13037</cdr:x>
      <cdr:y>0.09526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F9245A53-2663-0729-9EB2-8C0EDBF9EAC7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211972" y="578285"/>
          <a:ext cx="0" cy="0"/>
          <a:chOff x="1211972" y="578285"/>
          <a:chExt cx="0" cy="0"/>
        </a:xfrm>
      </cdr:grpSpPr>
    </cdr:grpSp>
  </cdr:relSizeAnchor>
  <cdr:relSizeAnchor xmlns:cdr="http://schemas.openxmlformats.org/drawingml/2006/chartDrawing">
    <cdr:from>
      <cdr:x>0.04194</cdr:x>
      <cdr:y>0.36765</cdr:y>
    </cdr:from>
    <cdr:to>
      <cdr:x>0.0953</cdr:x>
      <cdr:y>0.41503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89876" y="2231856"/>
          <a:ext cx="496056" cy="287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8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6.6</a:t>
          </a:r>
          <a:endParaRPr lang="ja-JP" altLang="en-US" sz="18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0.32444</cdr:x>
      <cdr:y>0.85852</cdr:y>
    </cdr:from>
    <cdr:to>
      <cdr:x>0.37781</cdr:x>
      <cdr:y>0.9059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3016082" y="5211735"/>
          <a:ext cx="496149" cy="28762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8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0.3</a:t>
          </a:r>
          <a:endParaRPr lang="ja-JP" altLang="en-US" sz="18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0.1136</cdr:x>
      <cdr:y>0.04689</cdr:y>
    </cdr:from>
    <cdr:to>
      <cdr:x>0.36071</cdr:x>
      <cdr:y>0.1037</cdr:y>
    </cdr:to>
    <cdr:sp macro="" textlink="">
      <cdr:nvSpPr>
        <cdr:cNvPr id="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8517" y="285453"/>
          <a:ext cx="2302555" cy="3458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2400" b="1" i="0" u="none" strike="noStrike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ＭＳ Ｐゴシック"/>
              <a:ea typeface="ＭＳ Ｐゴシック"/>
            </a:rPr>
            <a:t>ヌルヌル</a:t>
          </a:r>
        </a:p>
      </cdr:txBody>
    </cdr:sp>
  </cdr:relSizeAnchor>
  <cdr:relSizeAnchor xmlns:cdr="http://schemas.openxmlformats.org/drawingml/2006/chartDrawing">
    <cdr:from>
      <cdr:x>0.40397</cdr:x>
      <cdr:y>0.04689</cdr:y>
    </cdr:from>
    <cdr:to>
      <cdr:x>0.67684</cdr:x>
      <cdr:y>0.11565</cdr:y>
    </cdr:to>
    <cdr:sp macro="" textlink="">
      <cdr:nvSpPr>
        <cdr:cNvPr id="11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4171" y="285472"/>
          <a:ext cx="2542604" cy="418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lc="http://schemas.openxmlformats.org/drawingml/2006/lockedCanvas"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lc="http://schemas.openxmlformats.org/drawingml/2006/lockedCanvas"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2400" b="1" i="0" u="none" strike="noStrike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  <a:latin typeface="ＭＳ Ｐゴシック"/>
              <a:ea typeface="ＭＳ Ｐゴシック"/>
            </a:rPr>
            <a:t>ヌルヌルしない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0.1264</cdr:x>
      <cdr:y>0.06237</cdr:y>
    </cdr:from>
    <cdr:to>
      <cdr:x>0.32357</cdr:x>
      <cdr:y>0.15914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74721" y="378510"/>
          <a:ext cx="1832458" cy="5872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2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ヌルヌル</a:t>
          </a:r>
        </a:p>
      </cdr:txBody>
    </cdr:sp>
  </cdr:relSizeAnchor>
  <cdr:relSizeAnchor xmlns:cdr="http://schemas.openxmlformats.org/drawingml/2006/chartDrawing">
    <cdr:from>
      <cdr:x>0.39674</cdr:x>
      <cdr:y>0.06225</cdr:y>
    </cdr:from>
    <cdr:to>
      <cdr:x>0.71889</cdr:x>
      <cdr:y>0.14612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687174" y="377782"/>
          <a:ext cx="2993933" cy="508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ヌルヌルしない</a:t>
          </a:r>
        </a:p>
      </cdr:txBody>
    </cdr:sp>
  </cdr:relSizeAnchor>
  <cdr:relSizeAnchor xmlns:cdr="http://schemas.openxmlformats.org/drawingml/2006/chartDrawing">
    <cdr:from>
      <cdr:x>0.33945</cdr:x>
      <cdr:y>0.85419</cdr:y>
    </cdr:from>
    <cdr:to>
      <cdr:x>0.39551</cdr:x>
      <cdr:y>0.92365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8D7C9EF-F8B5-C30A-9A3F-15CCB02E7F0B}"/>
            </a:ext>
          </a:extLst>
        </cdr:cNvPr>
        <cdr:cNvSpPr txBox="1"/>
      </cdr:nvSpPr>
      <cdr:spPr>
        <a:xfrm xmlns:a="http://schemas.openxmlformats.org/drawingml/2006/main">
          <a:off x="3153228" y="5176157"/>
          <a:ext cx="520701" cy="42091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2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0.3</a:t>
          </a:r>
          <a:endParaRPr lang="ja-JP" altLang="en-US" sz="2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0.04941</cdr:x>
      <cdr:y>0.75689</cdr:y>
    </cdr:from>
    <cdr:to>
      <cdr:x>0.10937</cdr:x>
      <cdr:y>0.82635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4F1272-B3AE-2029-3C12-14ABBB0BAB8E}"/>
            </a:ext>
          </a:extLst>
        </cdr:cNvPr>
        <cdr:cNvSpPr txBox="1"/>
      </cdr:nvSpPr>
      <cdr:spPr>
        <a:xfrm xmlns:a="http://schemas.openxmlformats.org/drawingml/2006/main">
          <a:off x="459013" y="4586515"/>
          <a:ext cx="556985" cy="420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2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0.6</a:t>
          </a:r>
          <a:endParaRPr lang="ja-JP" altLang="en-US" sz="2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8"/>
  <sheetViews>
    <sheetView tabSelected="1" zoomScale="80" zoomScaleNormal="80" workbookViewId="0">
      <selection activeCell="B15" sqref="B15"/>
    </sheetView>
  </sheetViews>
  <sheetFormatPr defaultColWidth="9" defaultRowHeight="18" x14ac:dyDescent="0.55000000000000004"/>
  <cols>
    <col min="1" max="1" width="1.83203125" customWidth="1"/>
    <col min="2" max="2" width="19.25" bestFit="1" customWidth="1"/>
    <col min="3" max="3" width="9.33203125" customWidth="1"/>
    <col min="23" max="24" width="15.08203125" customWidth="1"/>
    <col min="25" max="25" width="38" bestFit="1" customWidth="1"/>
    <col min="27" max="27" width="10.58203125" customWidth="1"/>
    <col min="28" max="28" width="9.33203125" bestFit="1" customWidth="1"/>
  </cols>
  <sheetData>
    <row r="1" spans="1:26" ht="18.5" thickBot="1" x14ac:dyDescent="0.6"/>
    <row r="2" spans="1:26" ht="18.5" thickBot="1" x14ac:dyDescent="0.6">
      <c r="B2" s="6"/>
      <c r="C2" s="6"/>
      <c r="D2" s="1"/>
      <c r="E2" s="1"/>
      <c r="F2" s="1"/>
      <c r="G2" s="16" t="s">
        <v>0</v>
      </c>
      <c r="H2" s="17"/>
      <c r="I2" s="17"/>
      <c r="J2" s="17"/>
      <c r="K2" s="17"/>
      <c r="L2" s="17"/>
      <c r="M2" s="17"/>
      <c r="N2" s="17"/>
      <c r="O2" s="18"/>
    </row>
    <row r="3" spans="1:26" ht="20.5" thickBot="1" x14ac:dyDescent="0.6">
      <c r="B3" s="5" t="s">
        <v>1</v>
      </c>
      <c r="C3" s="11" t="s">
        <v>23</v>
      </c>
      <c r="D3" s="3" t="s">
        <v>2</v>
      </c>
      <c r="E3" s="3" t="s">
        <v>24</v>
      </c>
      <c r="F3" s="3" t="s">
        <v>22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14</v>
      </c>
      <c r="R3" s="3" t="s">
        <v>13</v>
      </c>
      <c r="S3" s="3" t="s">
        <v>15</v>
      </c>
      <c r="T3" s="3" t="s">
        <v>16</v>
      </c>
      <c r="U3" s="3" t="s">
        <v>17</v>
      </c>
      <c r="V3" s="1"/>
      <c r="W3" s="1"/>
      <c r="X3" s="1"/>
      <c r="Y3" s="1"/>
      <c r="Z3" s="1"/>
    </row>
    <row r="4" spans="1:26" x14ac:dyDescent="0.55000000000000004">
      <c r="A4" s="1"/>
      <c r="B4" s="7" t="s">
        <v>19</v>
      </c>
      <c r="C4" s="12">
        <v>40</v>
      </c>
      <c r="D4" s="8">
        <v>7.8</v>
      </c>
      <c r="E4" s="14">
        <f>-0.0167812*(C4-25)+0.00001098*(C4-25)^2</f>
        <v>-0.24924750000000001</v>
      </c>
      <c r="F4" s="15">
        <f>D4-E4</f>
        <v>8.0492474999999999</v>
      </c>
      <c r="G4" s="8">
        <v>0.8</v>
      </c>
      <c r="H4" s="8">
        <v>6.9</v>
      </c>
      <c r="I4" s="8">
        <v>0</v>
      </c>
      <c r="J4" s="8">
        <v>893.3</v>
      </c>
      <c r="K4" s="8">
        <v>4.2</v>
      </c>
      <c r="L4" s="8">
        <v>0</v>
      </c>
      <c r="M4" s="8">
        <v>0</v>
      </c>
      <c r="N4" s="8">
        <v>65.2</v>
      </c>
      <c r="O4" s="8">
        <v>11</v>
      </c>
      <c r="P4" s="4">
        <f>10^(F4-11)+I4/33+K4/60+N4/78+M4/77</f>
        <v>0.90701751191896329</v>
      </c>
      <c r="Q4" s="4">
        <f>O4/44+L4/43</f>
        <v>0.25</v>
      </c>
      <c r="R4" s="4">
        <f>J4/61</f>
        <v>14.644262295081967</v>
      </c>
      <c r="S4" s="4">
        <f>H4/40+G4/24.3</f>
        <v>0.20542181069958848</v>
      </c>
      <c r="T4" s="4">
        <f>P4+0.1*R4+0.18*Q4</f>
        <v>2.4164437414271602</v>
      </c>
      <c r="U4" s="4">
        <f>S4/(S4+T4)</f>
        <v>7.8349483074354756E-2</v>
      </c>
    </row>
    <row r="5" spans="1:26" x14ac:dyDescent="0.55000000000000004">
      <c r="A5" s="1"/>
      <c r="B5" s="9" t="s">
        <v>20</v>
      </c>
      <c r="C5" s="13">
        <v>40</v>
      </c>
      <c r="D5" s="10">
        <v>5.9</v>
      </c>
      <c r="E5" s="14">
        <f t="shared" ref="E5:E13" si="0">-0.0167812*(C5-25)+0.00001098*(C5-25)^2</f>
        <v>-0.24924750000000001</v>
      </c>
      <c r="F5" s="15">
        <f t="shared" ref="F5:F13" si="1">D5-E5</f>
        <v>6.1492475000000004</v>
      </c>
      <c r="G5" s="10">
        <v>4.0999999999999996</v>
      </c>
      <c r="H5" s="10">
        <v>103.5</v>
      </c>
      <c r="I5" s="10">
        <v>12.1</v>
      </c>
      <c r="J5" s="10">
        <v>848.4</v>
      </c>
      <c r="K5" s="10">
        <v>0</v>
      </c>
      <c r="L5" s="10">
        <v>0</v>
      </c>
      <c r="M5" s="10">
        <v>0</v>
      </c>
      <c r="N5" s="10">
        <v>224.2</v>
      </c>
      <c r="O5" s="10">
        <v>9.8000000000000007</v>
      </c>
      <c r="P5" s="4">
        <f t="shared" ref="P5:P13" si="2">10^(F5-11)+I5/33+K5/60+N5/78+M5/77</f>
        <v>3.2410397419473074</v>
      </c>
      <c r="Q5" s="2">
        <f>O5/44+L5/43</f>
        <v>0.22272727272727275</v>
      </c>
      <c r="R5" s="2">
        <f>J5/61</f>
        <v>13.908196721311475</v>
      </c>
      <c r="S5" s="2">
        <f>H5/40+G5/24.3</f>
        <v>2.7562242798353909</v>
      </c>
      <c r="T5" s="2">
        <f t="shared" ref="T5:T8" si="3">P5+0.1*R5+0.18*Q5</f>
        <v>4.6719503231693649</v>
      </c>
      <c r="U5" s="2">
        <f>S5/(S5+T5)</f>
        <v>0.3710500125724665</v>
      </c>
    </row>
    <row r="6" spans="1:26" x14ac:dyDescent="0.55000000000000004">
      <c r="B6" s="9" t="s">
        <v>25</v>
      </c>
      <c r="C6" s="13"/>
      <c r="D6" s="10"/>
      <c r="E6" s="14">
        <f t="shared" si="0"/>
        <v>0.42639250000000001</v>
      </c>
      <c r="F6" s="15">
        <f t="shared" si="1"/>
        <v>-0.42639250000000001</v>
      </c>
      <c r="G6" s="10"/>
      <c r="H6" s="10"/>
      <c r="I6" s="10"/>
      <c r="J6" s="10"/>
      <c r="K6" s="10"/>
      <c r="L6" s="10"/>
      <c r="M6" s="10"/>
      <c r="N6" s="10"/>
      <c r="O6" s="10"/>
      <c r="P6" s="4">
        <f t="shared" si="2"/>
        <v>3.7463426799280072E-12</v>
      </c>
      <c r="Q6" s="2">
        <f>O6/44+L6/43</f>
        <v>0</v>
      </c>
      <c r="R6" s="2">
        <f>J6/61</f>
        <v>0</v>
      </c>
      <c r="S6" s="2">
        <f>H6/40+G6/24.3</f>
        <v>0</v>
      </c>
      <c r="T6" s="2">
        <f t="shared" si="3"/>
        <v>3.7463426799280072E-12</v>
      </c>
      <c r="U6" s="2">
        <f>S6/(S6+T6)</f>
        <v>0</v>
      </c>
    </row>
    <row r="7" spans="1:26" x14ac:dyDescent="0.55000000000000004">
      <c r="B7" s="9" t="s">
        <v>26</v>
      </c>
      <c r="C7" s="13"/>
      <c r="D7" s="10"/>
      <c r="E7" s="14">
        <f t="shared" si="0"/>
        <v>0.42639250000000001</v>
      </c>
      <c r="F7" s="15">
        <f t="shared" si="1"/>
        <v>-0.42639250000000001</v>
      </c>
      <c r="G7" s="10"/>
      <c r="H7" s="10"/>
      <c r="I7" s="10"/>
      <c r="J7" s="10"/>
      <c r="K7" s="10"/>
      <c r="L7" s="10"/>
      <c r="M7" s="10"/>
      <c r="N7" s="10"/>
      <c r="O7" s="10"/>
      <c r="P7" s="4">
        <f t="shared" si="2"/>
        <v>3.7463426799280072E-12</v>
      </c>
      <c r="Q7" s="2">
        <f>O7/44+L7/43</f>
        <v>0</v>
      </c>
      <c r="R7" s="2">
        <f>J7/61</f>
        <v>0</v>
      </c>
      <c r="S7" s="2">
        <f>H7/40+G7/24.3</f>
        <v>0</v>
      </c>
      <c r="T7" s="2">
        <f t="shared" si="3"/>
        <v>3.7463426799280072E-12</v>
      </c>
      <c r="U7" s="2">
        <f>S7/(S7+T7)</f>
        <v>0</v>
      </c>
    </row>
    <row r="8" spans="1:26" x14ac:dyDescent="0.55000000000000004">
      <c r="B8" s="9" t="s">
        <v>27</v>
      </c>
      <c r="C8" s="13"/>
      <c r="D8" s="10"/>
      <c r="E8" s="14">
        <f t="shared" si="0"/>
        <v>0.42639250000000001</v>
      </c>
      <c r="F8" s="15">
        <f t="shared" si="1"/>
        <v>-0.42639250000000001</v>
      </c>
      <c r="G8" s="10"/>
      <c r="H8" s="10"/>
      <c r="I8" s="10"/>
      <c r="J8" s="10"/>
      <c r="K8" s="10"/>
      <c r="L8" s="10"/>
      <c r="M8" s="10"/>
      <c r="N8" s="10"/>
      <c r="O8" s="10"/>
      <c r="P8" s="4">
        <f t="shared" si="2"/>
        <v>3.7463426799280072E-12</v>
      </c>
      <c r="Q8" s="2">
        <f>O8/44+L8/43</f>
        <v>0</v>
      </c>
      <c r="R8" s="2">
        <f>J8/61</f>
        <v>0</v>
      </c>
      <c r="S8" s="2">
        <f>H8/40+G8/24.3</f>
        <v>0</v>
      </c>
      <c r="T8" s="2">
        <f t="shared" si="3"/>
        <v>3.7463426799280072E-12</v>
      </c>
      <c r="U8" s="2">
        <f>S8/(S8+T8)</f>
        <v>0</v>
      </c>
    </row>
    <row r="9" spans="1:26" x14ac:dyDescent="0.55000000000000004">
      <c r="B9" s="9" t="s">
        <v>28</v>
      </c>
      <c r="C9" s="13"/>
      <c r="D9" s="10"/>
      <c r="E9" s="14">
        <f t="shared" si="0"/>
        <v>0.42639250000000001</v>
      </c>
      <c r="F9" s="15">
        <f t="shared" si="1"/>
        <v>-0.42639250000000001</v>
      </c>
      <c r="G9" s="10"/>
      <c r="H9" s="10"/>
      <c r="I9" s="10"/>
      <c r="J9" s="10"/>
      <c r="K9" s="10"/>
      <c r="L9" s="10"/>
      <c r="M9" s="10"/>
      <c r="N9" s="10"/>
      <c r="O9" s="10"/>
      <c r="P9" s="4">
        <f t="shared" si="2"/>
        <v>3.7463426799280072E-12</v>
      </c>
      <c r="Q9" s="2">
        <f t="shared" ref="Q9:Q13" si="4">O9/44+L9/43</f>
        <v>0</v>
      </c>
      <c r="R9" s="2">
        <f t="shared" ref="R9:R13" si="5">J9/61</f>
        <v>0</v>
      </c>
      <c r="S9" s="2">
        <f t="shared" ref="S9:S13" si="6">H9/40+G9/24.3</f>
        <v>0</v>
      </c>
      <c r="T9" s="2">
        <f t="shared" ref="T9:T13" si="7">P9+0.1*R9+0.18*Q9</f>
        <v>3.7463426799280072E-12</v>
      </c>
      <c r="U9" s="2">
        <f t="shared" ref="U9:U13" si="8">S9/(S9+T9)</f>
        <v>0</v>
      </c>
    </row>
    <row r="10" spans="1:26" x14ac:dyDescent="0.55000000000000004">
      <c r="B10" s="9" t="s">
        <v>29</v>
      </c>
      <c r="C10" s="13"/>
      <c r="D10" s="10"/>
      <c r="E10" s="14">
        <f t="shared" si="0"/>
        <v>0.42639250000000001</v>
      </c>
      <c r="F10" s="15">
        <f t="shared" si="1"/>
        <v>-0.42639250000000001</v>
      </c>
      <c r="G10" s="10"/>
      <c r="H10" s="10"/>
      <c r="I10" s="10"/>
      <c r="J10" s="10"/>
      <c r="K10" s="10"/>
      <c r="L10" s="10"/>
      <c r="M10" s="10"/>
      <c r="N10" s="10"/>
      <c r="O10" s="10"/>
      <c r="P10" s="4">
        <f t="shared" si="2"/>
        <v>3.7463426799280072E-12</v>
      </c>
      <c r="Q10" s="2">
        <f t="shared" si="4"/>
        <v>0</v>
      </c>
      <c r="R10" s="2">
        <f t="shared" si="5"/>
        <v>0</v>
      </c>
      <c r="S10" s="2">
        <f t="shared" si="6"/>
        <v>0</v>
      </c>
      <c r="T10" s="2">
        <f t="shared" si="7"/>
        <v>3.7463426799280072E-12</v>
      </c>
      <c r="U10" s="2">
        <f t="shared" si="8"/>
        <v>0</v>
      </c>
    </row>
    <row r="11" spans="1:26" x14ac:dyDescent="0.55000000000000004">
      <c r="B11" s="9" t="s">
        <v>30</v>
      </c>
      <c r="C11" s="13"/>
      <c r="D11" s="10"/>
      <c r="E11" s="14">
        <f t="shared" si="0"/>
        <v>0.42639250000000001</v>
      </c>
      <c r="F11" s="15">
        <f t="shared" si="1"/>
        <v>-0.42639250000000001</v>
      </c>
      <c r="G11" s="10"/>
      <c r="H11" s="10"/>
      <c r="I11" s="10"/>
      <c r="J11" s="10"/>
      <c r="K11" s="10"/>
      <c r="L11" s="10"/>
      <c r="M11" s="10"/>
      <c r="N11" s="10"/>
      <c r="O11" s="10"/>
      <c r="P11" s="4">
        <f t="shared" si="2"/>
        <v>3.7463426799280072E-12</v>
      </c>
      <c r="Q11" s="2">
        <f t="shared" si="4"/>
        <v>0</v>
      </c>
      <c r="R11" s="2">
        <f t="shared" si="5"/>
        <v>0</v>
      </c>
      <c r="S11" s="2">
        <f t="shared" si="6"/>
        <v>0</v>
      </c>
      <c r="T11" s="2">
        <f t="shared" si="7"/>
        <v>3.7463426799280072E-12</v>
      </c>
      <c r="U11" s="2">
        <f t="shared" si="8"/>
        <v>0</v>
      </c>
    </row>
    <row r="12" spans="1:26" x14ac:dyDescent="0.55000000000000004">
      <c r="B12" s="9" t="s">
        <v>31</v>
      </c>
      <c r="C12" s="13"/>
      <c r="D12" s="10"/>
      <c r="E12" s="14">
        <f t="shared" si="0"/>
        <v>0.42639250000000001</v>
      </c>
      <c r="F12" s="15">
        <f t="shared" si="1"/>
        <v>-0.42639250000000001</v>
      </c>
      <c r="G12" s="10"/>
      <c r="H12" s="10"/>
      <c r="I12" s="10"/>
      <c r="J12" s="10"/>
      <c r="K12" s="10"/>
      <c r="L12" s="10"/>
      <c r="M12" s="10"/>
      <c r="N12" s="10"/>
      <c r="O12" s="10"/>
      <c r="P12" s="4">
        <f t="shared" si="2"/>
        <v>3.7463426799280072E-12</v>
      </c>
      <c r="Q12" s="2">
        <f t="shared" si="4"/>
        <v>0</v>
      </c>
      <c r="R12" s="2">
        <f t="shared" si="5"/>
        <v>0</v>
      </c>
      <c r="S12" s="2">
        <f t="shared" si="6"/>
        <v>0</v>
      </c>
      <c r="T12" s="2">
        <f t="shared" si="7"/>
        <v>3.7463426799280072E-12</v>
      </c>
      <c r="U12" s="2">
        <f t="shared" si="8"/>
        <v>0</v>
      </c>
    </row>
    <row r="13" spans="1:26" x14ac:dyDescent="0.55000000000000004">
      <c r="B13" s="9" t="s">
        <v>32</v>
      </c>
      <c r="C13" s="13"/>
      <c r="D13" s="10"/>
      <c r="E13" s="14">
        <f t="shared" si="0"/>
        <v>0.42639250000000001</v>
      </c>
      <c r="F13" s="15">
        <f t="shared" si="1"/>
        <v>-0.42639250000000001</v>
      </c>
      <c r="G13" s="10"/>
      <c r="H13" s="10"/>
      <c r="I13" s="10"/>
      <c r="J13" s="10"/>
      <c r="K13" s="10"/>
      <c r="L13" s="10"/>
      <c r="M13" s="10"/>
      <c r="N13" s="10"/>
      <c r="O13" s="10"/>
      <c r="P13" s="4">
        <f t="shared" si="2"/>
        <v>3.7463426799280072E-12</v>
      </c>
      <c r="Q13" s="2">
        <f t="shared" si="4"/>
        <v>0</v>
      </c>
      <c r="R13" s="2">
        <f t="shared" si="5"/>
        <v>0</v>
      </c>
      <c r="S13" s="2">
        <f t="shared" si="6"/>
        <v>0</v>
      </c>
      <c r="T13" s="2">
        <f t="shared" si="7"/>
        <v>3.7463426799280072E-12</v>
      </c>
      <c r="U13" s="2">
        <f t="shared" si="8"/>
        <v>0</v>
      </c>
    </row>
    <row r="16" spans="1:26" x14ac:dyDescent="0.55000000000000004">
      <c r="B16" s="1" t="s">
        <v>33</v>
      </c>
      <c r="C16" s="1"/>
    </row>
    <row r="17" spans="2:3" x14ac:dyDescent="0.55000000000000004">
      <c r="B17" s="1" t="s">
        <v>18</v>
      </c>
      <c r="C17" s="1"/>
    </row>
    <row r="18" spans="2:3" ht="20" x14ac:dyDescent="0.55000000000000004">
      <c r="B18" s="1" t="s">
        <v>21</v>
      </c>
      <c r="C18" s="1"/>
    </row>
  </sheetData>
  <mergeCells count="1">
    <mergeCell ref="G2:O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</vt:vector>
  </HeadingPairs>
  <TitlesOfParts>
    <vt:vector size="3" baseType="lpstr">
      <vt:lpstr>ヌルヌルチェッカー記入表</vt:lpstr>
      <vt:lpstr>pH-Ke</vt:lpstr>
      <vt:lpstr>Ae-Ke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2025-10-22T02:59:44Z</dcterms:modified>
</cp:coreProperties>
</file>